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urbautdinov/Documents/Yandex.Disk.localized/Work/Недвижимость/32:80/Проект/"/>
    </mc:Choice>
  </mc:AlternateContent>
  <xr:revisionPtr revIDLastSave="0" documentId="13_ncr:1_{220C5485-1AD3-D54D-B3C4-EC8DB5911D9C}" xr6:coauthVersionLast="46" xr6:coauthVersionMax="46" xr10:uidLastSave="{00000000-0000-0000-0000-000000000000}"/>
  <bookViews>
    <workbookView xWindow="0" yWindow="500" windowWidth="38400" windowHeight="19320" xr2:uid="{845F71F5-0B98-5942-AD56-9176C1962B46}"/>
  </bookViews>
  <sheets>
    <sheet name="Основные характеристик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C12" i="1"/>
  <c r="C20" i="1"/>
  <c r="S4" i="1" l="1"/>
  <c r="R4" i="1"/>
  <c r="K7" i="1"/>
  <c r="O4" i="1" s="1"/>
  <c r="K6" i="1"/>
  <c r="O6" i="1" s="1"/>
  <c r="K5" i="1"/>
  <c r="L5" i="1" s="1"/>
  <c r="K4" i="1"/>
  <c r="O5" i="1" s="1"/>
  <c r="H4" i="1"/>
  <c r="H5" i="1"/>
  <c r="L6" i="1" l="1"/>
  <c r="L7" i="1"/>
  <c r="K9" i="1"/>
  <c r="L4" i="1"/>
  <c r="L9" i="1" s="1"/>
</calcChain>
</file>

<file path=xl/sharedStrings.xml><?xml version="1.0" encoding="utf-8"?>
<sst xmlns="http://schemas.openxmlformats.org/spreadsheetml/2006/main" count="102" uniqueCount="83">
  <si>
    <t>Розетки и выключатели</t>
  </si>
  <si>
    <t>Розетка</t>
  </si>
  <si>
    <t>ТВ</t>
  </si>
  <si>
    <t>ЛАН</t>
  </si>
  <si>
    <t>Выключатель 1 кл</t>
  </si>
  <si>
    <t>Выключатель 2 кл</t>
  </si>
  <si>
    <t>Выключатель 1 кл прох</t>
  </si>
  <si>
    <t>Выключатель 2 кл прох</t>
  </si>
  <si>
    <t>Рамка 1</t>
  </si>
  <si>
    <t>Рамка 2</t>
  </si>
  <si>
    <t>Рамка 3</t>
  </si>
  <si>
    <t>Рамка 4</t>
  </si>
  <si>
    <t>Рамка 5</t>
  </si>
  <si>
    <t xml:space="preserve">Терморегулятор </t>
  </si>
  <si>
    <t>Полы</t>
  </si>
  <si>
    <t>м2</t>
  </si>
  <si>
    <t>шт</t>
  </si>
  <si>
    <t>Коридор плитка</t>
  </si>
  <si>
    <t>Коридор ламинат</t>
  </si>
  <si>
    <t>Туалет</t>
  </si>
  <si>
    <t>Ванна</t>
  </si>
  <si>
    <t>Спальня</t>
  </si>
  <si>
    <t>Кухня</t>
  </si>
  <si>
    <t>Маленькая спальня</t>
  </si>
  <si>
    <t>Плитка</t>
  </si>
  <si>
    <t>Стены</t>
  </si>
  <si>
    <t>Периметр</t>
  </si>
  <si>
    <t>Площадь</t>
  </si>
  <si>
    <t>Коридор</t>
  </si>
  <si>
    <t>Итого</t>
  </si>
  <si>
    <t>Батареи</t>
  </si>
  <si>
    <t>Мощность вт.</t>
  </si>
  <si>
    <t>Ламинат</t>
  </si>
  <si>
    <t>Перегородки</t>
  </si>
  <si>
    <t>Пеноблок</t>
  </si>
  <si>
    <t>Уголок</t>
  </si>
  <si>
    <t>штук</t>
  </si>
  <si>
    <t>Трубы и водоразборный узел</t>
  </si>
  <si>
    <t xml:space="preserve">Труба </t>
  </si>
  <si>
    <t>метров</t>
  </si>
  <si>
    <t>Энергофлекс</t>
  </si>
  <si>
    <t>Коллектор хвс</t>
  </si>
  <si>
    <t>Коллектор гвс</t>
  </si>
  <si>
    <t>Коллектор отопления</t>
  </si>
  <si>
    <t>3 на 3</t>
  </si>
  <si>
    <t>Водорозетки</t>
  </si>
  <si>
    <t>Евроконус</t>
  </si>
  <si>
    <t>Гильзы</t>
  </si>
  <si>
    <t xml:space="preserve">Фильтры </t>
  </si>
  <si>
    <t>Кран шаровый</t>
  </si>
  <si>
    <t>обратный клапан</t>
  </si>
  <si>
    <t>Редутор</t>
  </si>
  <si>
    <t>Защита от протечек</t>
  </si>
  <si>
    <t>Компенсатор</t>
  </si>
  <si>
    <t xml:space="preserve">Грязевой фильтр </t>
  </si>
  <si>
    <t>Перемычка для смесителя</t>
  </si>
  <si>
    <t>Щит коллекторный</t>
  </si>
  <si>
    <t xml:space="preserve">Шина </t>
  </si>
  <si>
    <t>2 метра</t>
  </si>
  <si>
    <t>1 метр</t>
  </si>
  <si>
    <t>Щит</t>
  </si>
  <si>
    <t>Номинал</t>
  </si>
  <si>
    <t>Штук</t>
  </si>
  <si>
    <t>Места на рейке</t>
  </si>
  <si>
    <t>Комментарии</t>
  </si>
  <si>
    <t>Ввод</t>
  </si>
  <si>
    <t>50А</t>
  </si>
  <si>
    <t>ввод</t>
  </si>
  <si>
    <t>УЗМ</t>
  </si>
  <si>
    <t>контроль напряжения</t>
  </si>
  <si>
    <t>Дифф</t>
  </si>
  <si>
    <t>25А</t>
  </si>
  <si>
    <t>Автомат</t>
  </si>
  <si>
    <t>32А</t>
  </si>
  <si>
    <t>плитка+духовой шкаф</t>
  </si>
  <si>
    <t xml:space="preserve">Автомат </t>
  </si>
  <si>
    <t>16А</t>
  </si>
  <si>
    <t>Теплый пол</t>
  </si>
  <si>
    <t>10А</t>
  </si>
  <si>
    <t>Освещение, санузел, коридор, спальня, кухня</t>
  </si>
  <si>
    <t>Коннектор прямой</t>
  </si>
  <si>
    <t>фартук, розетки в мойке, санузел</t>
  </si>
  <si>
    <t>спальня, коридор, детская, остальное кухня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</si>
</sst>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1E4AD-9B80-E845-A588-5305F2EB3869}">
  <dimension ref="B2:S40"/>
  <sheetViews>
    <sheetView tabSelected="1" workbookViewId="0">
      <selection activeCell="K33" sqref="K33"/>
    </sheetView>
  </sheetViews>
  <sheetFormatPr baseColWidth="10" defaultRowHeight="16" x14ac:dyDescent="0.2"/>
  <cols>
    <col min="2" max="2" width="26.83203125" bestFit="1" customWidth="1"/>
    <col min="5" max="5" width="18.1640625" bestFit="1" customWidth="1"/>
    <col min="6" max="6" width="10.83203125" style="1"/>
    <col min="11" max="11" width="18.1640625" bestFit="1" customWidth="1"/>
    <col min="15" max="15" width="18.1640625" bestFit="1" customWidth="1"/>
    <col min="17" max="17" width="12.5" bestFit="1" customWidth="1"/>
  </cols>
  <sheetData>
    <row r="2" spans="2:19" x14ac:dyDescent="0.2">
      <c r="B2" t="s">
        <v>0</v>
      </c>
      <c r="C2" t="s">
        <v>16</v>
      </c>
      <c r="E2" t="s">
        <v>14</v>
      </c>
      <c r="F2" s="1" t="s">
        <v>15</v>
      </c>
      <c r="G2" t="s">
        <v>24</v>
      </c>
      <c r="H2" t="s">
        <v>15</v>
      </c>
      <c r="J2" t="s">
        <v>25</v>
      </c>
      <c r="K2" t="s">
        <v>26</v>
      </c>
      <c r="L2" t="s">
        <v>27</v>
      </c>
      <c r="N2" t="s">
        <v>30</v>
      </c>
      <c r="O2" t="s">
        <v>31</v>
      </c>
      <c r="Q2" t="s">
        <v>33</v>
      </c>
      <c r="R2" t="s">
        <v>15</v>
      </c>
      <c r="S2" t="s">
        <v>36</v>
      </c>
    </row>
    <row r="4" spans="2:19" x14ac:dyDescent="0.2">
      <c r="B4" t="s">
        <v>1</v>
      </c>
      <c r="C4">
        <v>53</v>
      </c>
      <c r="E4" t="s">
        <v>24</v>
      </c>
      <c r="G4" t="s">
        <v>20</v>
      </c>
      <c r="H4">
        <f>(1.7+1.6)*2*2.8-1.4</f>
        <v>17.079999999999998</v>
      </c>
      <c r="J4" t="s">
        <v>21</v>
      </c>
      <c r="K4">
        <f>(4.2+3)*2</f>
        <v>14.4</v>
      </c>
      <c r="L4">
        <f>K4*2.9-1.4-4</f>
        <v>36.36</v>
      </c>
      <c r="N4" t="s">
        <v>22</v>
      </c>
      <c r="O4">
        <f>K7*100</f>
        <v>1580</v>
      </c>
      <c r="Q4" t="s">
        <v>34</v>
      </c>
      <c r="R4">
        <f>(4.31+4.9+2.9+1.6+3+0.8+1.7)*3.1-1.4*5</f>
        <v>52.551000000000002</v>
      </c>
      <c r="S4">
        <f>R4/(0.6*0.25)</f>
        <v>350.34000000000003</v>
      </c>
    </row>
    <row r="5" spans="2:19" x14ac:dyDescent="0.2">
      <c r="B5" t="s">
        <v>2</v>
      </c>
      <c r="C5">
        <v>2</v>
      </c>
      <c r="E5" t="s">
        <v>17</v>
      </c>
      <c r="F5" s="2">
        <v>3.26</v>
      </c>
      <c r="G5" t="s">
        <v>19</v>
      </c>
      <c r="H5">
        <f>(1.1+1.6+1.6+1.1)*2.9-1.4</f>
        <v>14.26</v>
      </c>
      <c r="J5" t="s">
        <v>28</v>
      </c>
      <c r="K5">
        <f>1.7+1.3+3+2.6+0.6+1.8+0.6+0.1+1.2+3</f>
        <v>15.899999999999999</v>
      </c>
      <c r="L5">
        <f>K5*2.9-1.4*6</f>
        <v>37.709999999999994</v>
      </c>
      <c r="N5" t="s">
        <v>21</v>
      </c>
      <c r="O5">
        <f>K4*100</f>
        <v>1440</v>
      </c>
      <c r="Q5" t="s">
        <v>35</v>
      </c>
      <c r="R5">
        <v>5</v>
      </c>
      <c r="S5">
        <v>6</v>
      </c>
    </row>
    <row r="6" spans="2:19" x14ac:dyDescent="0.2">
      <c r="B6" t="s">
        <v>3</v>
      </c>
      <c r="C6">
        <v>3</v>
      </c>
      <c r="E6" t="s">
        <v>18</v>
      </c>
      <c r="F6" s="2">
        <v>5.4</v>
      </c>
      <c r="J6" t="s">
        <v>23</v>
      </c>
      <c r="K6">
        <f>2.9+4.9+3.6+4.2</f>
        <v>15.600000000000001</v>
      </c>
      <c r="L6">
        <f>K6*2.9-1.4</f>
        <v>43.84</v>
      </c>
      <c r="N6" t="s">
        <v>23</v>
      </c>
      <c r="O6">
        <f>K6*100</f>
        <v>1560.0000000000002</v>
      </c>
    </row>
    <row r="7" spans="2:19" x14ac:dyDescent="0.2">
      <c r="B7" t="s">
        <v>4</v>
      </c>
      <c r="C7">
        <v>3</v>
      </c>
      <c r="E7" t="s">
        <v>19</v>
      </c>
      <c r="F7" s="2">
        <v>1.76</v>
      </c>
      <c r="J7" t="s">
        <v>22</v>
      </c>
      <c r="K7">
        <f>3+3+4.9+4.9</f>
        <v>15.8</v>
      </c>
      <c r="L7">
        <f>K7*2.9-1.4</f>
        <v>44.42</v>
      </c>
    </row>
    <row r="8" spans="2:19" x14ac:dyDescent="0.2">
      <c r="B8" t="s">
        <v>5</v>
      </c>
      <c r="C8">
        <v>2</v>
      </c>
      <c r="E8" t="s">
        <v>20</v>
      </c>
      <c r="F8" s="2">
        <v>2.72</v>
      </c>
    </row>
    <row r="9" spans="2:19" x14ac:dyDescent="0.2">
      <c r="B9" t="s">
        <v>6</v>
      </c>
      <c r="C9">
        <v>8</v>
      </c>
      <c r="E9" t="s">
        <v>32</v>
      </c>
      <c r="J9" t="s">
        <v>29</v>
      </c>
      <c r="K9">
        <f>SUM(K4:K7)-9*0.8-1</f>
        <v>53.5</v>
      </c>
      <c r="L9">
        <f>SUM(L4:L7)</f>
        <v>162.32999999999998</v>
      </c>
    </row>
    <row r="10" spans="2:19" x14ac:dyDescent="0.2">
      <c r="B10" t="s">
        <v>7</v>
      </c>
      <c r="C10">
        <v>0</v>
      </c>
      <c r="E10" t="s">
        <v>21</v>
      </c>
      <c r="F10" s="2">
        <v>12.59</v>
      </c>
    </row>
    <row r="11" spans="2:19" x14ac:dyDescent="0.2">
      <c r="B11" t="s">
        <v>13</v>
      </c>
      <c r="C11">
        <v>3</v>
      </c>
      <c r="E11" t="s">
        <v>22</v>
      </c>
      <c r="F11" s="2">
        <v>14.8</v>
      </c>
      <c r="H11" s="2"/>
    </row>
    <row r="12" spans="2:19" x14ac:dyDescent="0.2">
      <c r="B12" t="s">
        <v>29</v>
      </c>
      <c r="C12">
        <f>SUM(C4:C11)</f>
        <v>74</v>
      </c>
      <c r="E12" t="s">
        <v>23</v>
      </c>
      <c r="F12" s="2">
        <v>12.9</v>
      </c>
    </row>
    <row r="14" spans="2:19" x14ac:dyDescent="0.2">
      <c r="B14" t="s">
        <v>8</v>
      </c>
      <c r="C14">
        <v>3</v>
      </c>
    </row>
    <row r="15" spans="2:19" x14ac:dyDescent="0.2">
      <c r="B15" t="s">
        <v>9</v>
      </c>
      <c r="C15">
        <v>18</v>
      </c>
    </row>
    <row r="16" spans="2:19" x14ac:dyDescent="0.2">
      <c r="B16" t="s">
        <v>10</v>
      </c>
      <c r="C16">
        <v>3</v>
      </c>
    </row>
    <row r="17" spans="2:12" x14ac:dyDescent="0.2">
      <c r="B17" t="s">
        <v>11</v>
      </c>
      <c r="C17">
        <v>4</v>
      </c>
    </row>
    <row r="18" spans="2:12" x14ac:dyDescent="0.2">
      <c r="B18" t="s">
        <v>12</v>
      </c>
      <c r="C18">
        <v>2</v>
      </c>
    </row>
    <row r="20" spans="2:12" x14ac:dyDescent="0.2">
      <c r="B20" t="s">
        <v>29</v>
      </c>
      <c r="C20">
        <f>C14*1+C15*2+C16*3+C17*4+C18*5</f>
        <v>74</v>
      </c>
    </row>
    <row r="22" spans="2:12" x14ac:dyDescent="0.2">
      <c r="B22" t="s">
        <v>37</v>
      </c>
      <c r="C22" t="s">
        <v>39</v>
      </c>
      <c r="E22" t="s">
        <v>57</v>
      </c>
      <c r="F22" s="2" t="s">
        <v>16</v>
      </c>
      <c r="H22" t="s">
        <v>60</v>
      </c>
      <c r="I22" t="s">
        <v>61</v>
      </c>
      <c r="J22" t="s">
        <v>62</v>
      </c>
      <c r="K22" t="s">
        <v>63</v>
      </c>
      <c r="L22" t="s">
        <v>64</v>
      </c>
    </row>
    <row r="23" spans="2:12" x14ac:dyDescent="0.2">
      <c r="F23" s="2"/>
    </row>
    <row r="24" spans="2:12" x14ac:dyDescent="0.2">
      <c r="B24" t="s">
        <v>38</v>
      </c>
      <c r="C24">
        <v>100</v>
      </c>
      <c r="E24" t="s">
        <v>58</v>
      </c>
      <c r="F24" s="2">
        <v>4</v>
      </c>
      <c r="H24" t="s">
        <v>65</v>
      </c>
      <c r="I24" t="s">
        <v>66</v>
      </c>
      <c r="J24">
        <v>1</v>
      </c>
      <c r="K24">
        <v>2</v>
      </c>
      <c r="L24" t="s">
        <v>67</v>
      </c>
    </row>
    <row r="25" spans="2:12" x14ac:dyDescent="0.2">
      <c r="B25" t="s">
        <v>40</v>
      </c>
      <c r="C25">
        <v>100</v>
      </c>
      <c r="E25" t="s">
        <v>59</v>
      </c>
      <c r="F25" s="2">
        <v>1</v>
      </c>
      <c r="H25" t="s">
        <v>68</v>
      </c>
      <c r="I25" t="s">
        <v>66</v>
      </c>
      <c r="J25">
        <v>1</v>
      </c>
      <c r="K25">
        <v>2</v>
      </c>
      <c r="L25" t="s">
        <v>69</v>
      </c>
    </row>
    <row r="26" spans="2:12" x14ac:dyDescent="0.2">
      <c r="B26" t="s">
        <v>41</v>
      </c>
      <c r="C26">
        <v>6</v>
      </c>
      <c r="H26" t="s">
        <v>70</v>
      </c>
      <c r="I26" t="s">
        <v>71</v>
      </c>
      <c r="J26">
        <v>3</v>
      </c>
      <c r="K26">
        <v>6</v>
      </c>
      <c r="L26" t="s">
        <v>81</v>
      </c>
    </row>
    <row r="27" spans="2:12" x14ac:dyDescent="0.2">
      <c r="B27" t="s">
        <v>42</v>
      </c>
      <c r="C27">
        <v>8</v>
      </c>
      <c r="E27" t="s">
        <v>80</v>
      </c>
      <c r="F27" s="1">
        <v>1</v>
      </c>
      <c r="H27" t="s">
        <v>72</v>
      </c>
      <c r="I27" t="s">
        <v>73</v>
      </c>
      <c r="J27">
        <v>1</v>
      </c>
      <c r="K27">
        <v>1</v>
      </c>
      <c r="L27" t="s">
        <v>74</v>
      </c>
    </row>
    <row r="28" spans="2:12" x14ac:dyDescent="0.2">
      <c r="B28" t="s">
        <v>43</v>
      </c>
      <c r="C28" t="s">
        <v>44</v>
      </c>
      <c r="H28" t="s">
        <v>75</v>
      </c>
      <c r="I28" t="s">
        <v>71</v>
      </c>
      <c r="J28">
        <v>4</v>
      </c>
      <c r="K28">
        <v>4</v>
      </c>
      <c r="L28" t="s">
        <v>82</v>
      </c>
    </row>
    <row r="29" spans="2:12" x14ac:dyDescent="0.2">
      <c r="B29" t="s">
        <v>45</v>
      </c>
      <c r="C29">
        <v>10</v>
      </c>
      <c r="H29" t="s">
        <v>72</v>
      </c>
      <c r="I29" t="s">
        <v>76</v>
      </c>
      <c r="J29">
        <v>1</v>
      </c>
      <c r="K29">
        <v>1</v>
      </c>
      <c r="L29" t="s">
        <v>77</v>
      </c>
    </row>
    <row r="30" spans="2:12" x14ac:dyDescent="0.2">
      <c r="B30" t="s">
        <v>46</v>
      </c>
      <c r="C30">
        <v>13</v>
      </c>
      <c r="H30" t="s">
        <v>72</v>
      </c>
      <c r="I30" t="s">
        <v>78</v>
      </c>
      <c r="J30">
        <v>5</v>
      </c>
      <c r="K30">
        <v>5</v>
      </c>
      <c r="L30" t="s">
        <v>79</v>
      </c>
    </row>
    <row r="31" spans="2:12" x14ac:dyDescent="0.2">
      <c r="B31" t="s">
        <v>47</v>
      </c>
      <c r="C31">
        <v>12</v>
      </c>
    </row>
    <row r="32" spans="2:12" x14ac:dyDescent="0.2">
      <c r="B32" t="s">
        <v>48</v>
      </c>
      <c r="C32">
        <v>2</v>
      </c>
      <c r="H32" t="s">
        <v>29</v>
      </c>
      <c r="J32">
        <f>SUM(J24:J30)</f>
        <v>16</v>
      </c>
      <c r="K32">
        <f>SUM(K24:K30)</f>
        <v>21</v>
      </c>
    </row>
    <row r="33" spans="2:3" x14ac:dyDescent="0.2">
      <c r="B33" t="s">
        <v>49</v>
      </c>
      <c r="C33">
        <v>2</v>
      </c>
    </row>
    <row r="34" spans="2:3" x14ac:dyDescent="0.2">
      <c r="B34" t="s">
        <v>50</v>
      </c>
      <c r="C34">
        <v>2</v>
      </c>
    </row>
    <row r="35" spans="2:3" x14ac:dyDescent="0.2">
      <c r="B35" t="s">
        <v>51</v>
      </c>
      <c r="C35">
        <v>2</v>
      </c>
    </row>
    <row r="36" spans="2:3" x14ac:dyDescent="0.2">
      <c r="B36" t="s">
        <v>52</v>
      </c>
      <c r="C36">
        <v>6</v>
      </c>
    </row>
    <row r="37" spans="2:3" x14ac:dyDescent="0.2">
      <c r="B37" t="s">
        <v>53</v>
      </c>
      <c r="C37">
        <v>2</v>
      </c>
    </row>
    <row r="38" spans="2:3" x14ac:dyDescent="0.2">
      <c r="B38" t="s">
        <v>54</v>
      </c>
      <c r="C38">
        <v>2</v>
      </c>
    </row>
    <row r="39" spans="2:3" x14ac:dyDescent="0.2">
      <c r="B39" t="s">
        <v>55</v>
      </c>
      <c r="C39">
        <v>1</v>
      </c>
    </row>
    <row r="40" spans="2:3" x14ac:dyDescent="0.2">
      <c r="B40" t="s">
        <v>56</v>
      </c>
      <c r="C40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характеристики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2021-04-29T12:52:34Z</dcterms:created>
  <dcterms:modified xsi:type="dcterms:W3CDTF">2021-05-30T11:53:08Z</dcterms:modified>
</cp:coreProperties>
</file>